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ECA4ADCC-452B-4409-9BC8-5F25134346C5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9 TI " sheetId="1" r:id="rId1"/>
  </sheets>
  <definedNames>
    <definedName name="_xlnm._FilterDatabase" localSheetId="0" hidden="1">'Lisa 9 TI '!$A$12:$F$30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J29" i="1" l="1"/>
  <c r="J30" i="1"/>
  <c r="J22" i="1"/>
  <c r="J23" i="1"/>
  <c r="J24" i="1"/>
  <c r="J25" i="1"/>
  <c r="J26" i="1"/>
  <c r="J28" i="1"/>
  <c r="J27" i="1" s="1"/>
  <c r="J21" i="1"/>
  <c r="J8" i="1" s="1"/>
  <c r="I6" i="1"/>
  <c r="I7" i="1"/>
  <c r="I8" i="1"/>
  <c r="I9" i="1"/>
  <c r="I10" i="1"/>
  <c r="I27" i="1"/>
  <c r="I20" i="1"/>
  <c r="I19" i="1" s="1"/>
  <c r="I18" i="1" s="1"/>
  <c r="I15" i="1"/>
  <c r="J20" i="1" l="1"/>
  <c r="J19" i="1" s="1"/>
  <c r="J18" i="1" s="1"/>
  <c r="I11" i="1"/>
  <c r="H6" i="1"/>
  <c r="H7" i="1"/>
  <c r="J7" i="1"/>
  <c r="H8" i="1"/>
  <c r="H9" i="1"/>
  <c r="J9" i="1"/>
  <c r="H10" i="1"/>
  <c r="J10" i="1"/>
  <c r="H27" i="1"/>
  <c r="H20" i="1"/>
  <c r="H19" i="1" s="1"/>
  <c r="H18" i="1" s="1"/>
  <c r="H15" i="1"/>
  <c r="G27" i="1"/>
  <c r="G10" i="1"/>
  <c r="G9" i="1"/>
  <c r="G8" i="1"/>
  <c r="G7" i="1"/>
  <c r="G20" i="1"/>
  <c r="G19" i="1" s="1"/>
  <c r="G18" i="1" s="1"/>
  <c r="J11" i="1" l="1"/>
  <c r="H11" i="1"/>
  <c r="G11" i="1"/>
  <c r="G17" i="1"/>
  <c r="J17" i="1" s="1"/>
  <c r="G16" i="1"/>
  <c r="G6" i="1" l="1"/>
  <c r="J16" i="1"/>
  <c r="G15" i="1"/>
  <c r="J15" i="1" l="1"/>
  <c r="J6" i="1"/>
</calcChain>
</file>

<file path=xl/sharedStrings.xml><?xml version="1.0" encoding="utf-8"?>
<sst xmlns="http://schemas.openxmlformats.org/spreadsheetml/2006/main" count="67" uniqueCount="49">
  <si>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</si>
  <si>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</si>
  <si>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</si>
  <si>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</si>
  <si>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</si>
  <si>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</si>
  <si>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</si>
  <si>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</si>
  <si>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</si>
  <si>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</si>
  <si>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</si>
  <si>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</si>
  <si>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</si>
  <si>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</si>
  <si>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</si>
  <si>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</si>
  <si>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</si>
  <si>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</si>
  <si>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</si>
  <si>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</si>
  <si>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</si>
  <si>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</si>
  <si>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</si>
  <si>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</si>
  <si>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SEADUSE_ MUUDATUS</t>
  </si>
  <si>
    <t>2023_08</t>
  </si>
  <si>
    <t>Trahvid, sunniraha ja menetluskulude hüvitised</t>
  </si>
  <si>
    <t>40</t>
  </si>
  <si>
    <t>Saadud välistoetused</t>
  </si>
  <si>
    <t>TULEMUSVALDKOND  HEAOLU</t>
  </si>
  <si>
    <t>Tööelu kvaliteedi arendamine</t>
  </si>
  <si>
    <t>HE010103</t>
  </si>
  <si>
    <t>SE070036</t>
  </si>
  <si>
    <t>Töövaidl komisj kaasistujate tasud</t>
  </si>
  <si>
    <t>SE000028</t>
  </si>
  <si>
    <t>Vahendid RKASile</t>
  </si>
  <si>
    <t xml:space="preserve">TÖÖTURU  PROGRAMM </t>
  </si>
  <si>
    <t>Lisa 9</t>
  </si>
  <si>
    <t>Tööinspektsioon alates 01.07.2023</t>
  </si>
  <si>
    <t>Lõplik eelarve 2023</t>
  </si>
  <si>
    <t>2023 RE seaduse muudatus (II pa)</t>
  </si>
  <si>
    <t>2023_06</t>
  </si>
  <si>
    <t>SE000080</t>
  </si>
  <si>
    <t>2022 LEA</t>
  </si>
  <si>
    <t>Kinnitatud eelarve 18.08.2023</t>
  </si>
  <si>
    <t>Aktiga SoMilt vastu võetud</t>
  </si>
  <si>
    <t>2023_01;  2023_03</t>
  </si>
  <si>
    <t>EELARVE_  ULE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</si>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</sst>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vertical="center"/>
    </xf>
    <xf numFmtId="3" fontId="18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M34"/>
  <sheetViews>
    <sheetView tabSelected="1" topLeftCell="A14" zoomScaleNormal="100" workbookViewId="0">
      <selection activeCell="L14" sqref="L14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11.33203125" customWidth="1"/>
    <col min="5" max="5" width="27.88671875" customWidth="1"/>
    <col min="6" max="6" width="27.5546875" customWidth="1"/>
    <col min="7" max="7" width="11.33203125" customWidth="1"/>
    <col min="8" max="8" width="11.88671875" customWidth="1"/>
    <col min="9" max="9" width="10.77734375" customWidth="1"/>
    <col min="10" max="10" width="10.88671875" customWidth="1"/>
  </cols>
  <sheetData>
    <row r="1" spans="1:13" x14ac:dyDescent="0.3">
      <c r="F1" s="2"/>
      <c r="G1" s="2"/>
      <c r="J1" s="3" t="s">
        <v>37</v>
      </c>
    </row>
    <row r="2" spans="1:13" ht="14.4" customHeight="1" x14ac:dyDescent="0.3">
      <c r="E2" s="45" t="s">
        <v>48</v>
      </c>
      <c r="F2" s="45"/>
      <c r="G2" s="45"/>
      <c r="H2" s="45"/>
      <c r="I2" s="45"/>
      <c r="J2" s="45"/>
      <c r="K2" s="4"/>
      <c r="L2" s="4"/>
      <c r="M2" s="4"/>
    </row>
    <row r="3" spans="1:13" x14ac:dyDescent="0.3">
      <c r="C3" s="4"/>
      <c r="E3" s="45"/>
      <c r="F3" s="45"/>
      <c r="G3" s="45"/>
      <c r="H3" s="45"/>
      <c r="I3" s="45"/>
      <c r="J3" s="45"/>
    </row>
    <row r="4" spans="1:13" x14ac:dyDescent="0.3">
      <c r="C4" s="4"/>
      <c r="D4" s="4"/>
      <c r="E4" s="4"/>
      <c r="F4" s="4"/>
    </row>
    <row r="5" spans="1:13" x14ac:dyDescent="0.3">
      <c r="A5" s="5" t="s">
        <v>38</v>
      </c>
    </row>
    <row r="6" spans="1:13" x14ac:dyDescent="0.3">
      <c r="A6" s="5"/>
      <c r="F6" s="6" t="s">
        <v>0</v>
      </c>
      <c r="G6" s="39">
        <f>+SUBTOTAL(9,G16:G17)</f>
        <v>659600</v>
      </c>
      <c r="H6" s="39">
        <f t="shared" ref="H6:J6" si="0">+SUBTOTAL(9,H16:H17)</f>
        <v>0</v>
      </c>
      <c r="I6" s="39">
        <f t="shared" ref="I6" si="1">+SUBTOTAL(9,I16:I17)</f>
        <v>0</v>
      </c>
      <c r="J6" s="39">
        <f t="shared" si="0"/>
        <v>659600</v>
      </c>
    </row>
    <row r="7" spans="1:13" x14ac:dyDescent="0.3">
      <c r="A7" s="8"/>
      <c r="F7" s="6" t="s">
        <v>1</v>
      </c>
      <c r="G7" s="9">
        <f>SUMIF($F$21:$F$26,"Investeeringud*",G$21:G$26)</f>
        <v>0</v>
      </c>
      <c r="H7" s="9">
        <f>SUMIF($F$21:$F$26,"Investeeringud*",H$21:H$26)</f>
        <v>0</v>
      </c>
      <c r="I7" s="9">
        <f>SUMIF($F$21:$F$26,"Investeeringud*",I$21:I$26)</f>
        <v>0</v>
      </c>
      <c r="J7" s="9">
        <f>SUMIF($F$21:$F$26,"Investeeringud*",J$21:J$26)</f>
        <v>0</v>
      </c>
    </row>
    <row r="8" spans="1:13" x14ac:dyDescent="0.3">
      <c r="A8" s="8"/>
      <c r="F8" s="10" t="s">
        <v>2</v>
      </c>
      <c r="G8" s="9">
        <f>SUMIF($F$21:$F$26,"Kulud*",G$21:G$26)</f>
        <v>-2584884</v>
      </c>
      <c r="H8" s="9">
        <f>SUMIF($F$21:$F$26,"Kulud*",H$21:H$26)</f>
        <v>-366076</v>
      </c>
      <c r="I8" s="9">
        <f>SUMIF($F$21:$F$26,"Kulud*",I$21:I$26)</f>
        <v>-327127</v>
      </c>
      <c r="J8" s="9">
        <f>SUMIF($F$21:$F$26,"Kulud*",J$21:J$26)</f>
        <v>-3278087</v>
      </c>
    </row>
    <row r="9" spans="1:13" x14ac:dyDescent="0.3">
      <c r="A9" s="8"/>
      <c r="F9" s="11" t="s">
        <v>3</v>
      </c>
      <c r="G9" s="9">
        <f>SUMIF($F$21:$F$26,"Põhivara kulum*",G$21:G$26)</f>
        <v>-13000</v>
      </c>
      <c r="H9" s="9">
        <f>SUMIF($F$21:$F$26,"Põhivara kulum*",H$21:H$26)</f>
        <v>0</v>
      </c>
      <c r="I9" s="9">
        <f>SUMIF($F$21:$F$26,"Põhivara kulum*",I$21:I$26)</f>
        <v>0</v>
      </c>
      <c r="J9" s="9">
        <f>SUMIF($F$21:$F$26,"Põhivara kulum*",J$21:J$26)</f>
        <v>-13000</v>
      </c>
    </row>
    <row r="10" spans="1:13" x14ac:dyDescent="0.3">
      <c r="A10" s="8"/>
      <c r="F10" s="11" t="s">
        <v>4</v>
      </c>
      <c r="G10" s="9">
        <f>+SUBTOTAL(9, G28:G30)</f>
        <v>-116716</v>
      </c>
      <c r="H10" s="9">
        <f t="shared" ref="H10:J10" si="2">+SUBTOTAL(9, H28:H30)</f>
        <v>-10238</v>
      </c>
      <c r="I10" s="9">
        <f t="shared" ref="I10" si="3">+SUBTOTAL(9, I28:I30)</f>
        <v>0</v>
      </c>
      <c r="J10" s="9">
        <f t="shared" si="2"/>
        <v>-126954</v>
      </c>
    </row>
    <row r="11" spans="1:13" x14ac:dyDescent="0.3">
      <c r="A11" s="8"/>
      <c r="F11" s="12" t="s">
        <v>5</v>
      </c>
      <c r="G11" s="13">
        <f>SUM(G7:G10)</f>
        <v>-2714600</v>
      </c>
      <c r="H11" s="13">
        <f t="shared" ref="H11:J11" si="4">SUM(H7:H10)</f>
        <v>-376314</v>
      </c>
      <c r="I11" s="13">
        <f t="shared" si="4"/>
        <v>-327127</v>
      </c>
      <c r="J11" s="13">
        <f t="shared" si="4"/>
        <v>-3418041</v>
      </c>
    </row>
    <row r="12" spans="1:13" ht="52.8" x14ac:dyDescent="0.3">
      <c r="A12" s="14" t="s">
        <v>6</v>
      </c>
      <c r="B12" s="14" t="s">
        <v>7</v>
      </c>
      <c r="C12" s="15" t="s">
        <v>8</v>
      </c>
      <c r="D12" s="14" t="s">
        <v>9</v>
      </c>
      <c r="E12" s="14" t="s">
        <v>10</v>
      </c>
      <c r="F12" s="14" t="s">
        <v>11</v>
      </c>
      <c r="G12" s="14" t="s">
        <v>44</v>
      </c>
      <c r="H12" s="14" t="s">
        <v>40</v>
      </c>
      <c r="I12" s="14" t="s">
        <v>45</v>
      </c>
      <c r="J12" s="14" t="s">
        <v>39</v>
      </c>
    </row>
    <row r="13" spans="1:13" ht="26.4" x14ac:dyDescent="0.3">
      <c r="A13" s="16"/>
      <c r="B13" s="16"/>
      <c r="C13" s="17"/>
      <c r="D13" s="18"/>
      <c r="E13" s="19"/>
      <c r="F13" s="20" t="s">
        <v>12</v>
      </c>
      <c r="G13" s="40" t="s">
        <v>24</v>
      </c>
      <c r="H13" s="40" t="s">
        <v>24</v>
      </c>
      <c r="I13" s="40" t="s">
        <v>47</v>
      </c>
      <c r="J13" s="40"/>
    </row>
    <row r="14" spans="1:13" ht="30.6" customHeight="1" x14ac:dyDescent="0.3">
      <c r="A14" s="18" t="s">
        <v>13</v>
      </c>
      <c r="B14" s="18" t="s">
        <v>13</v>
      </c>
      <c r="C14" s="21" t="s">
        <v>13</v>
      </c>
      <c r="D14" s="18"/>
      <c r="E14" s="19"/>
      <c r="F14" s="20" t="s">
        <v>14</v>
      </c>
      <c r="G14" s="43" t="s">
        <v>25</v>
      </c>
      <c r="H14" s="44" t="s">
        <v>46</v>
      </c>
      <c r="I14" s="43" t="s">
        <v>41</v>
      </c>
      <c r="J14" s="41"/>
    </row>
    <row r="15" spans="1:13" x14ac:dyDescent="0.3">
      <c r="A15" s="46" t="s">
        <v>15</v>
      </c>
      <c r="B15" s="47"/>
      <c r="C15" s="22"/>
      <c r="D15" s="23"/>
      <c r="E15" s="23"/>
      <c r="F15" s="23"/>
      <c r="G15" s="24">
        <f>+SUBTOTAL(9, G16:G17)</f>
        <v>659600</v>
      </c>
      <c r="H15" s="24">
        <f t="shared" ref="H15" si="5">+SUBTOTAL(9, H16:H17)</f>
        <v>0</v>
      </c>
      <c r="I15" s="24">
        <f t="shared" ref="I15" si="6">+SUBTOTAL(9, I16:I17)</f>
        <v>0</v>
      </c>
      <c r="J15" s="24">
        <f t="shared" ref="J15" si="7">+SUBTOTAL(9, J16:J17)</f>
        <v>659600</v>
      </c>
    </row>
    <row r="16" spans="1:13" s="35" customFormat="1" ht="26.4" x14ac:dyDescent="0.3">
      <c r="A16" s="28" t="s">
        <v>16</v>
      </c>
      <c r="B16" s="28" t="s">
        <v>17</v>
      </c>
      <c r="C16" s="36">
        <v>10</v>
      </c>
      <c r="D16" s="38"/>
      <c r="E16" s="38"/>
      <c r="F16" s="42" t="s">
        <v>26</v>
      </c>
      <c r="G16" s="7">
        <f>25000+6000</f>
        <v>31000</v>
      </c>
      <c r="H16" s="7"/>
      <c r="I16" s="7"/>
      <c r="J16" s="7">
        <f>G16+H16+I16</f>
        <v>31000</v>
      </c>
    </row>
    <row r="17" spans="1:10" x14ac:dyDescent="0.3">
      <c r="A17" s="25"/>
      <c r="B17" s="25"/>
      <c r="C17" s="36" t="s">
        <v>27</v>
      </c>
      <c r="D17" s="18"/>
      <c r="E17" s="18"/>
      <c r="F17" s="37" t="s">
        <v>28</v>
      </c>
      <c r="G17" s="26">
        <f>303100+325500</f>
        <v>628600</v>
      </c>
      <c r="H17" s="26"/>
      <c r="I17" s="26"/>
      <c r="J17" s="7">
        <f>G17+H17+I17</f>
        <v>628600</v>
      </c>
    </row>
    <row r="18" spans="1:10" x14ac:dyDescent="0.3">
      <c r="A18" s="46" t="s">
        <v>29</v>
      </c>
      <c r="B18" s="47"/>
      <c r="C18" s="22"/>
      <c r="D18" s="23"/>
      <c r="E18" s="23"/>
      <c r="F18" s="23"/>
      <c r="G18" s="24">
        <f>+SUBTOTAL(9, G19:G26)</f>
        <v>-2597884</v>
      </c>
      <c r="H18" s="24">
        <f>+SUBTOTAL(9, H19:H26)</f>
        <v>-366076</v>
      </c>
      <c r="I18" s="24">
        <f>+SUBTOTAL(9, I19:I26)</f>
        <v>-327127</v>
      </c>
      <c r="J18" s="24">
        <f>+SUBTOTAL(9, J19:J26)</f>
        <v>-3291087</v>
      </c>
    </row>
    <row r="19" spans="1:10" x14ac:dyDescent="0.3">
      <c r="A19" s="33" t="s">
        <v>36</v>
      </c>
      <c r="B19" s="34"/>
      <c r="C19" s="27"/>
      <c r="D19" s="23"/>
      <c r="E19" s="23"/>
      <c r="F19" s="23"/>
      <c r="G19" s="24">
        <f>+SUBTOTAL(9, G20:G26)</f>
        <v>-2597884</v>
      </c>
      <c r="H19" s="24">
        <f>+SUBTOTAL(9, H20:H26)</f>
        <v>-366076</v>
      </c>
      <c r="I19" s="24">
        <f>+SUBTOTAL(9, I20:I26)</f>
        <v>-327127</v>
      </c>
      <c r="J19" s="24">
        <f>+SUBTOTAL(9, J20:J26)</f>
        <v>-3291087</v>
      </c>
    </row>
    <row r="20" spans="1:10" x14ac:dyDescent="0.3">
      <c r="A20" s="48" t="s">
        <v>18</v>
      </c>
      <c r="B20" s="48"/>
      <c r="C20" s="27"/>
      <c r="D20" s="23"/>
      <c r="E20" s="23"/>
      <c r="F20" s="23"/>
      <c r="G20" s="24">
        <f>+SUBTOTAL(9, G21:G26)</f>
        <v>-2597884</v>
      </c>
      <c r="H20" s="24">
        <f>+SUBTOTAL(9, H21:H26)</f>
        <v>-366076</v>
      </c>
      <c r="I20" s="24">
        <f>+SUBTOTAL(9, I21:I26)</f>
        <v>-327127</v>
      </c>
      <c r="J20" s="24">
        <f>+SUBTOTAL(9, J21:J26)</f>
        <v>-3291087</v>
      </c>
    </row>
    <row r="21" spans="1:10" s="35" customFormat="1" x14ac:dyDescent="0.25">
      <c r="A21" s="25" t="s">
        <v>31</v>
      </c>
      <c r="B21" s="28" t="s">
        <v>30</v>
      </c>
      <c r="C21" s="36">
        <v>10</v>
      </c>
      <c r="D21" s="28" t="s">
        <v>32</v>
      </c>
      <c r="E21" s="28" t="s">
        <v>33</v>
      </c>
      <c r="F21" s="28" t="s">
        <v>2</v>
      </c>
      <c r="G21" s="26">
        <v>-12000</v>
      </c>
      <c r="H21" s="26"/>
      <c r="I21" s="26"/>
      <c r="J21" s="26">
        <f>G21+H21+I21</f>
        <v>-12000</v>
      </c>
    </row>
    <row r="22" spans="1:10" s="35" customFormat="1" x14ac:dyDescent="0.25">
      <c r="A22" s="25"/>
      <c r="B22" s="28"/>
      <c r="C22" s="28" t="s">
        <v>20</v>
      </c>
      <c r="D22" s="38"/>
      <c r="E22" s="38"/>
      <c r="F22" s="28" t="s">
        <v>2</v>
      </c>
      <c r="G22" s="26">
        <v>-1620700</v>
      </c>
      <c r="H22" s="26">
        <v>-351796</v>
      </c>
      <c r="I22" s="26"/>
      <c r="J22" s="26">
        <f t="shared" ref="J22:J26" si="8">G22+H22+I22</f>
        <v>-1972496</v>
      </c>
    </row>
    <row r="23" spans="1:10" s="35" customFormat="1" x14ac:dyDescent="0.25">
      <c r="A23" s="25"/>
      <c r="B23" s="28"/>
      <c r="C23" s="28" t="s">
        <v>20</v>
      </c>
      <c r="D23" s="28" t="s">
        <v>34</v>
      </c>
      <c r="E23" s="28" t="s">
        <v>35</v>
      </c>
      <c r="F23" s="28" t="s">
        <v>2</v>
      </c>
      <c r="G23" s="26">
        <v>-159900</v>
      </c>
      <c r="H23" s="26">
        <f>-18701+4421</f>
        <v>-14280</v>
      </c>
      <c r="I23" s="26"/>
      <c r="J23" s="26">
        <f t="shared" si="8"/>
        <v>-174180</v>
      </c>
    </row>
    <row r="24" spans="1:10" s="35" customFormat="1" x14ac:dyDescent="0.25">
      <c r="A24" s="25"/>
      <c r="B24" s="28"/>
      <c r="C24" s="28" t="s">
        <v>20</v>
      </c>
      <c r="D24" s="28" t="s">
        <v>42</v>
      </c>
      <c r="E24" s="28" t="s">
        <v>43</v>
      </c>
      <c r="F24" s="28" t="s">
        <v>2</v>
      </c>
      <c r="G24" s="26">
        <v>0</v>
      </c>
      <c r="H24" s="26"/>
      <c r="I24" s="26">
        <v>-327127</v>
      </c>
      <c r="J24" s="26">
        <f t="shared" si="8"/>
        <v>-327127</v>
      </c>
    </row>
    <row r="25" spans="1:10" s="35" customFormat="1" x14ac:dyDescent="0.25">
      <c r="A25" s="25"/>
      <c r="B25" s="28"/>
      <c r="C25" s="36">
        <v>40</v>
      </c>
      <c r="D25" s="28"/>
      <c r="E25" s="28"/>
      <c r="F25" s="28" t="s">
        <v>2</v>
      </c>
      <c r="G25" s="26">
        <v>-792284</v>
      </c>
      <c r="H25" s="26"/>
      <c r="I25" s="26"/>
      <c r="J25" s="26">
        <f t="shared" si="8"/>
        <v>-792284</v>
      </c>
    </row>
    <row r="26" spans="1:10" s="35" customFormat="1" x14ac:dyDescent="0.25">
      <c r="A26" s="25"/>
      <c r="B26" s="28"/>
      <c r="C26" s="36">
        <v>60</v>
      </c>
      <c r="D26" s="28"/>
      <c r="F26" s="28" t="s">
        <v>3</v>
      </c>
      <c r="G26" s="26">
        <v>-13000</v>
      </c>
      <c r="H26" s="26"/>
      <c r="I26" s="26"/>
      <c r="J26" s="26">
        <f t="shared" si="8"/>
        <v>-13000</v>
      </c>
    </row>
    <row r="27" spans="1:10" s="31" customFormat="1" x14ac:dyDescent="0.3">
      <c r="A27" s="22" t="s">
        <v>19</v>
      </c>
      <c r="B27" s="29"/>
      <c r="C27" s="30"/>
      <c r="D27" s="29"/>
      <c r="E27" s="29"/>
      <c r="F27" s="29"/>
      <c r="G27" s="24">
        <f>+SUBTOTAL(9, G28:G30)</f>
        <v>-116716</v>
      </c>
      <c r="H27" s="24">
        <f t="shared" ref="H27" si="9">+SUBTOTAL(9, H28:H30)</f>
        <v>-10238</v>
      </c>
      <c r="I27" s="24">
        <f t="shared" ref="I27" si="10">+SUBTOTAL(9, I28:I30)</f>
        <v>0</v>
      </c>
      <c r="J27" s="24">
        <f t="shared" ref="J27" si="11">+SUBTOTAL(9, J28:J30)</f>
        <v>-126954</v>
      </c>
    </row>
    <row r="28" spans="1:10" x14ac:dyDescent="0.3">
      <c r="A28" s="25" t="s">
        <v>16</v>
      </c>
      <c r="B28" s="25" t="s">
        <v>17</v>
      </c>
      <c r="C28" s="28" t="s">
        <v>21</v>
      </c>
      <c r="D28" s="28"/>
      <c r="E28" s="28"/>
      <c r="F28" s="28" t="s">
        <v>22</v>
      </c>
      <c r="G28" s="7">
        <v>-20000</v>
      </c>
      <c r="H28" s="7">
        <v>-5518</v>
      </c>
      <c r="I28" s="7"/>
      <c r="J28" s="7">
        <f>G28+H28+I28</f>
        <v>-25518</v>
      </c>
    </row>
    <row r="29" spans="1:10" x14ac:dyDescent="0.3">
      <c r="A29" s="25"/>
      <c r="B29" s="25"/>
      <c r="C29" s="28" t="s">
        <v>21</v>
      </c>
      <c r="D29" s="28" t="s">
        <v>34</v>
      </c>
      <c r="E29" s="28" t="s">
        <v>35</v>
      </c>
      <c r="F29" s="28" t="s">
        <v>22</v>
      </c>
      <c r="G29" s="7">
        <v>-31000</v>
      </c>
      <c r="H29" s="7">
        <v>-4720</v>
      </c>
      <c r="I29" s="7"/>
      <c r="J29" s="7">
        <f t="shared" ref="J29:J30" si="12">G29+H29+I29</f>
        <v>-35720</v>
      </c>
    </row>
    <row r="30" spans="1:10" x14ac:dyDescent="0.3">
      <c r="A30" s="25"/>
      <c r="B30" s="25"/>
      <c r="C30" s="36">
        <v>40</v>
      </c>
      <c r="D30" s="28"/>
      <c r="E30" s="28"/>
      <c r="F30" s="28" t="s">
        <v>22</v>
      </c>
      <c r="G30" s="7">
        <v>-65716</v>
      </c>
      <c r="H30" s="7"/>
      <c r="I30" s="7"/>
      <c r="J30" s="7">
        <f t="shared" si="12"/>
        <v>-65716</v>
      </c>
    </row>
    <row r="31" spans="1:10" ht="14.4" customHeight="1" x14ac:dyDescent="0.3"/>
    <row r="32" spans="1:10" ht="14.4" customHeight="1" x14ac:dyDescent="0.3">
      <c r="A32" s="49" t="s">
        <v>23</v>
      </c>
      <c r="B32" s="50"/>
      <c r="C32" s="50"/>
      <c r="D32" s="50"/>
      <c r="E32" s="50"/>
      <c r="F32" s="50"/>
      <c r="G32" s="50"/>
      <c r="H32" s="50"/>
      <c r="I32" s="50"/>
      <c r="J32" s="50"/>
    </row>
    <row r="33" spans="1:10" ht="15" customHeight="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</row>
    <row r="34" spans="1:10" x14ac:dyDescent="0.3">
      <c r="A34" s="32"/>
      <c r="B34" s="32"/>
      <c r="C34" s="32"/>
      <c r="D34" s="32"/>
      <c r="E34" s="32"/>
      <c r="F34" s="32"/>
    </row>
  </sheetData>
  <mergeCells count="5">
    <mergeCell ref="E2:J3"/>
    <mergeCell ref="A15:B15"/>
    <mergeCell ref="A18:B18"/>
    <mergeCell ref="A20:B20"/>
    <mergeCell ref="A32:J3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2023-12-05T13:00:50Z</cp:lastPrinted>
  <dcterms:created xsi:type="dcterms:W3CDTF">2022-12-27T12:48:44Z</dcterms:created>
  <dcterms:modified xsi:type="dcterms:W3CDTF">2023-12-14T11:50:34Z</dcterms:modified>
</cp:coreProperties>
</file>